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5255" windowHeight="615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20" i="1"/>
  <c r="C20"/>
  <c r="C19"/>
  <c r="B19"/>
  <c r="C18"/>
  <c r="C16"/>
  <c r="C14"/>
  <c r="C13"/>
  <c r="C11"/>
  <c r="C9"/>
  <c r="C17"/>
  <c r="B17"/>
  <c r="B18"/>
  <c r="B14"/>
  <c r="B9"/>
  <c r="C15"/>
  <c r="D20" l="1"/>
  <c r="D19"/>
  <c r="B11"/>
  <c r="B16"/>
  <c r="B15"/>
  <c r="D14" l="1"/>
  <c r="D16" l="1"/>
  <c r="D17"/>
  <c r="D13"/>
  <c r="D12"/>
  <c r="D11"/>
  <c r="D18" l="1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<sst xmlns="http://schemas.openxmlformats.org/spreadsheetml/2006/main" count="20" uniqueCount="20">
  <si>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</si>
  <si>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</si>
  <si>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</si>
  <si>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</si>
  <si>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</si>
  <si>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</si>
  <si>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</si>
  <si>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</si>
  <si>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</si>
  <si>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</si>
  <si>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</si>
  <si>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</si>
  <si>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</si>
  <si>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</si>
  <si>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</si>
  <si>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</si>
  <si>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</si>
  <si>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</si>
  <si>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</si>
  <si>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01.05.2024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</si>
</sst>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4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J32" sqref="J32"/>
    </sheetView>
  </sheetViews>
  <sheetFormatPr defaultRowHeight="15"/>
  <cols>
    <col min="1" max="1" width="54.28515625" customWidth="1"/>
    <col min="2" max="2" width="15.85546875" customWidth="1"/>
    <col min="3" max="3" width="14.28515625" customWidth="1"/>
    <col min="4" max="4" width="19.42578125" customWidth="1"/>
    <col min="5" max="5" width="13.42578125" style="14" bestFit="1" customWidth="1"/>
    <col min="8" max="8" width="18.140625" style="14" customWidth="1"/>
  </cols>
  <sheetData>
    <row r="1" spans="1:4">
      <c r="A1" s="18" t="s">
        <v>19</v>
      </c>
      <c r="B1" s="18"/>
      <c r="C1" s="18"/>
      <c r="D1" s="18"/>
    </row>
    <row r="2" spans="1:4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15.75">
      <c r="A9" s="10" t="s">
        <v>7</v>
      </c>
      <c r="B9" s="3">
        <f>1202403834/1000</f>
        <v>1202403.834</v>
      </c>
      <c r="C9" s="3">
        <f>707398016.63/1000</f>
        <v>707398.01662999997</v>
      </c>
      <c r="D9" s="4">
        <f>B9-C9</f>
        <v>495005.81737000006</v>
      </c>
    </row>
    <row r="10" spans="1:4" ht="15.75">
      <c r="A10" s="11" t="s">
        <v>8</v>
      </c>
      <c r="B10" s="5"/>
      <c r="C10" s="6"/>
      <c r="D10" s="7"/>
    </row>
    <row r="11" spans="1:4" ht="15.75">
      <c r="A11" s="12" t="s">
        <v>9</v>
      </c>
      <c r="B11" s="17">
        <f>300000/1000</f>
        <v>300</v>
      </c>
      <c r="C11" s="17">
        <f>140437.29/1000</f>
        <v>140.43729000000002</v>
      </c>
      <c r="D11" s="4">
        <f t="shared" ref="D11:D18" si="0">B11-C11</f>
        <v>159.56270999999998</v>
      </c>
    </row>
    <row r="12" spans="1:4" ht="30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15.75">
      <c r="A13" s="12" t="s">
        <v>11</v>
      </c>
      <c r="B13" s="17">
        <v>0</v>
      </c>
      <c r="C13" s="17">
        <f>106331.73/1000</f>
        <v>106.33172999999999</v>
      </c>
      <c r="D13" s="4">
        <f t="shared" si="0"/>
        <v>-106.33172999999999</v>
      </c>
    </row>
    <row r="14" spans="1:4">
      <c r="A14" s="12" t="s">
        <v>12</v>
      </c>
      <c r="B14" s="3">
        <f>1202103834/1000</f>
        <v>1202103.834</v>
      </c>
      <c r="C14" s="3">
        <f>707257579.34/1000</f>
        <v>707257.57934000005</v>
      </c>
      <c r="D14" s="4">
        <f>B14-C14</f>
        <v>494846.25465999998</v>
      </c>
    </row>
    <row r="15" spans="1:4" ht="30">
      <c r="A15" s="12" t="s">
        <v>13</v>
      </c>
      <c r="B15" s="17">
        <f>403288400/1000</f>
        <v>403288.4</v>
      </c>
      <c r="C15" s="17">
        <f>241973040/1000</f>
        <v>241973.04</v>
      </c>
      <c r="D15" s="4">
        <f t="shared" si="0"/>
        <v>161315.36000000002</v>
      </c>
    </row>
    <row r="16" spans="1:4" ht="30">
      <c r="A16" s="12" t="s">
        <v>18</v>
      </c>
      <c r="B16" s="17">
        <f>20400000/1000</f>
        <v>20400</v>
      </c>
      <c r="C16" s="17">
        <f>2120000/1000</f>
        <v>2120</v>
      </c>
      <c r="D16" s="4">
        <f t="shared" si="0"/>
        <v>18280</v>
      </c>
    </row>
    <row r="17" spans="1:4" ht="30">
      <c r="A17" s="12" t="s">
        <v>14</v>
      </c>
      <c r="B17" s="17">
        <f>762591900/1000</f>
        <v>762591.9</v>
      </c>
      <c r="C17" s="17">
        <f>457555140/1000</f>
        <v>457555.14</v>
      </c>
      <c r="D17" s="4">
        <f t="shared" si="0"/>
        <v>305036.76</v>
      </c>
    </row>
    <row r="18" spans="1:4" ht="15.75">
      <c r="A18" s="12" t="s">
        <v>15</v>
      </c>
      <c r="B18" s="17">
        <f>15823534/1000</f>
        <v>15823.534</v>
      </c>
      <c r="C18" s="17">
        <f>5609399.34/1000</f>
        <v>5609.3993399999999</v>
      </c>
      <c r="D18" s="4">
        <f t="shared" si="0"/>
        <v>10214.13466</v>
      </c>
    </row>
    <row r="19" spans="1:4" ht="15.75">
      <c r="A19" s="8" t="s">
        <v>16</v>
      </c>
      <c r="B19" s="15">
        <f>1795291817.8/1000</f>
        <v>1795291.8177999998</v>
      </c>
      <c r="C19" s="15">
        <f>652443820.14/1000</f>
        <v>652443.82013999997</v>
      </c>
      <c r="D19" s="4">
        <f>B19-C19</f>
        <v>1142847.9976599999</v>
      </c>
    </row>
    <row r="20" spans="1:4" ht="31.5">
      <c r="A20" s="9" t="s">
        <v>17</v>
      </c>
      <c r="B20" s="16">
        <f>0/1000</f>
        <v>0</v>
      </c>
      <c r="C20" s="16">
        <f>-54954196.49/1000</f>
        <v>-54954.196490000002</v>
      </c>
      <c r="D20" s="4">
        <f>B20-C20</f>
        <v>54954.196490000002</v>
      </c>
    </row>
  </sheetData>
  <mergeCells count="5">
    <mergeCell ref="A1:D2"/>
    <mergeCell ref="D3:D7"/>
    <mergeCell ref="C4:C7"/>
    <mergeCell ref="A3:A7"/>
    <mergeCell ref="B3:B7"/>
  </mergeCells>
  <pageMargins left="0.51181102362204722" right="0" top="0.94488188976377963" bottom="0" header="0.11811023622047245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Марфа Дмитриевна</cp:lastModifiedBy>
  <cp:lastPrinted>2022-03-29T14:24:59Z</cp:lastPrinted>
  <dcterms:created xsi:type="dcterms:W3CDTF">2020-02-20T12:16:32Z</dcterms:created>
  <dcterms:modified xsi:type="dcterms:W3CDTF">2024-11-26T13:59:01Z</dcterms:modified>
</cp:coreProperties>
</file>